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2615" tabRatio="745"/>
  </bookViews>
  <sheets>
    <sheet name="местный" sheetId="6" r:id="rId1"/>
    <sheet name="7588 суб пед.раб. сад" sheetId="3" r:id="rId2"/>
    <sheet name="7408 суб АУПи УВП сад" sheetId="2" r:id="rId3"/>
  </sheets>
  <definedNames>
    <definedName name="_xlnm.Print_Area" localSheetId="2">'7408 суб АУПи УВП сад'!$A$1:$D$28</definedName>
    <definedName name="_xlnm.Print_Area" localSheetId="0">местный!$A$1:$N$21</definedName>
  </definedNames>
  <calcPr calcId="144525"/>
</workbook>
</file>

<file path=xl/sharedStrings.xml><?xml version="1.0" encoding="utf-8"?>
<sst xmlns="http://schemas.openxmlformats.org/spreadsheetml/2006/main" count="66">
  <si>
    <t>МБДОУ Ярцевкий дс №3</t>
  </si>
  <si>
    <t>Местный бюджет 8003</t>
  </si>
  <si>
    <t>План</t>
  </si>
  <si>
    <t>Сумма Контракта</t>
  </si>
  <si>
    <t>Остаток лимитов</t>
  </si>
  <si>
    <t>Примечание</t>
  </si>
  <si>
    <t>кредиторка</t>
  </si>
  <si>
    <t>передвижка</t>
  </si>
  <si>
    <t>передвижка 18.02.2016</t>
  </si>
  <si>
    <t>передвижка 02.03.2016</t>
  </si>
  <si>
    <t xml:space="preserve">передвижка 21.03.2016 </t>
  </si>
  <si>
    <t>передвижка 21.04. 16</t>
  </si>
  <si>
    <t>корректировка</t>
  </si>
  <si>
    <t>Льготный проезд</t>
  </si>
  <si>
    <t>ТО тревожной кнопки</t>
  </si>
  <si>
    <t>Дератизация</t>
  </si>
  <si>
    <t>ТО ПС</t>
  </si>
  <si>
    <t>Измерение сопротивления</t>
  </si>
  <si>
    <t>Медосмотр</t>
  </si>
  <si>
    <t>Тревожная кнопка</t>
  </si>
  <si>
    <t>лаб исследования</t>
  </si>
  <si>
    <t>Сан-гиг обучение</t>
  </si>
  <si>
    <t>стройматериалы, хозтовары, посуда</t>
  </si>
  <si>
    <t xml:space="preserve">подготовка к уч году </t>
  </si>
  <si>
    <t>8003П</t>
  </si>
  <si>
    <t>продукты питания</t>
  </si>
  <si>
    <t>РОД ПЛАТА</t>
  </si>
  <si>
    <t>ОСТАТОК ПР ГОДА</t>
  </si>
  <si>
    <t>СДАНО</t>
  </si>
  <si>
    <t>СУММА КОНТРАКТОВ</t>
  </si>
  <si>
    <t>ОСТАТОК</t>
  </si>
  <si>
    <t>80407020218003611241 (мун. задание)</t>
  </si>
  <si>
    <t>МБДОУ Ярцевский дс №3</t>
  </si>
  <si>
    <t>Педагогические работники, субвенция 7588</t>
  </si>
  <si>
    <t>Сумма контракта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</si>
  <si>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</si>
  <si>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</si>
  <si>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</si>
  <si>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</si>
  <si>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</si>
  <si>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</si>
  <si>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</si>
  <si>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</si>
  <si>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</si>
  <si>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</si>
  <si>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</si>
  <si>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</si>
  <si>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контракты</t>
  </si>
  <si>
    <t>Услуги связи, интернет</t>
  </si>
  <si>
    <t>Заправка картриджей</t>
  </si>
  <si>
    <t>Обучение</t>
  </si>
  <si>
    <t>медикаменты</t>
  </si>
  <si>
    <t>Музыкальные инструменты</t>
  </si>
  <si>
    <t>Учебное оборудование</t>
  </si>
  <si>
    <t>Бумага, ткани для организ деятел</t>
  </si>
  <si>
    <t>Медикаменты</t>
  </si>
  <si>
    <t>Картриджы, тонеры</t>
  </si>
  <si>
    <t>Питание детей-инвалидов</t>
  </si>
  <si>
    <t>АУП и УВП, субвенция 7408</t>
  </si>
  <si>
    <t>Суточные</t>
  </si>
  <si>
    <t>Транспотрные расходы</t>
  </si>
  <si>
    <t>Услуги связи</t>
  </si>
  <si>
    <t>Заправка и восстановление картриджей</t>
  </si>
  <si>
    <t>Канцелярские товары (346)</t>
  </si>
  <si>
    <t>Бумага, ткани</t>
  </si>
  <si>
    <t>остатки прошлого года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</si>
</sst>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#,##0.00_ ;[Red]\-#,##0.00\ "/>
    <numFmt numFmtId="44" formatCode="_(&quot;$&quot;* #,##0.00_);_(&quot;$&quot;* \(#,##0.00\);_(&quot;$&quot;* &quot;-&quot;??_);_(@_)"/>
    <numFmt numFmtId="177" formatCode="_ * #,##0_ ;_ * \-#,##0_ ;_ * &quot;-&quot;_ ;_ @_ "/>
    <numFmt numFmtId="178" formatCode="_ * #,##0.00_ ;_ * \-#,##0.00_ ;_ * &quot;-&quot;??_ ;_ @_ "/>
    <numFmt numFmtId="179" formatCode="#,##0.00_ ;\-#,##0.00\ "/>
  </numFmts>
  <fonts count="40">
    <font>
      <sz val="11"/>
      <color theme="1"/>
      <name val="Calibri"/>
      <charset val="204"/>
      <scheme val="minor"/>
    </font>
    <font>
      <sz val="14"/>
      <color indexed="8"/>
      <name val="Calibri"/>
      <charset val="204"/>
    </font>
    <font>
      <b/>
      <sz val="14"/>
      <color indexed="8"/>
      <name val="Calibri"/>
      <charset val="204"/>
    </font>
    <font>
      <b/>
      <sz val="11"/>
      <color indexed="8"/>
      <name val="Calibri"/>
      <charset val="204"/>
    </font>
    <font>
      <b/>
      <sz val="12"/>
      <color indexed="8"/>
      <name val="Times New Roman"/>
      <charset val="204"/>
    </font>
    <font>
      <sz val="12"/>
      <color theme="1"/>
      <name val="Calibri"/>
      <charset val="204"/>
      <scheme val="minor"/>
    </font>
    <font>
      <b/>
      <sz val="14"/>
      <color indexed="8"/>
      <name val="Times New Roman"/>
      <charset val="204"/>
    </font>
    <font>
      <b/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name val="Calibri"/>
      <charset val="204"/>
    </font>
    <font>
      <b/>
      <sz val="12"/>
      <color indexed="8"/>
      <name val="Calibri"/>
      <charset val="204"/>
    </font>
    <font>
      <sz val="12"/>
      <color indexed="8"/>
      <name val="Calibri"/>
      <charset val="204"/>
    </font>
    <font>
      <b/>
      <sz val="12"/>
      <name val="Times New Roman"/>
      <charset val="204"/>
    </font>
    <font>
      <b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indexed="8"/>
      <name val="Times New Roman"/>
      <charset val="204"/>
    </font>
    <font>
      <b/>
      <sz val="15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5" fillId="32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3" borderId="15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37" fillId="19" borderId="1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163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Fill="1"/>
    <xf numFmtId="4" fontId="4" fillId="3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8" fillId="3" borderId="3" xfId="0" applyFont="1" applyFill="1" applyBorder="1"/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0" fillId="5" borderId="0" xfId="0" applyFill="1"/>
    <xf numFmtId="0" fontId="0" fillId="6" borderId="0" xfId="0" applyFill="1"/>
    <xf numFmtId="49" fontId="13" fillId="0" borderId="0" xfId="0" applyNumberFormat="1" applyFont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0" fillId="0" borderId="7" xfId="0" applyNumberForma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0" fillId="6" borderId="0" xfId="0" applyFont="1" applyFill="1"/>
    <xf numFmtId="0" fontId="12" fillId="6" borderId="0" xfId="0" applyFont="1" applyFill="1"/>
    <xf numFmtId="176" fontId="11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0" xfId="0" applyFont="1" applyFill="1"/>
    <xf numFmtId="176" fontId="15" fillId="0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8" fillId="6" borderId="0" xfId="0" applyFont="1" applyFill="1"/>
    <xf numFmtId="176" fontId="17" fillId="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12" fillId="0" borderId="0" xfId="0" applyFont="1" applyFill="1"/>
    <xf numFmtId="0" fontId="3" fillId="0" borderId="0" xfId="0" applyFont="1" applyAlignment="1">
      <alignment horizontal="center" vertical="center"/>
    </xf>
    <xf numFmtId="0" fontId="0" fillId="3" borderId="1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176" fontId="18" fillId="8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176" fontId="4" fillId="5" borderId="4" xfId="0" applyNumberFormat="1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/>
    <xf numFmtId="0" fontId="4" fillId="0" borderId="4" xfId="0" applyFont="1" applyFill="1" applyBorder="1" applyAlignment="1">
      <alignment wrapText="1"/>
    </xf>
    <xf numFmtId="0" fontId="18" fillId="0" borderId="4" xfId="0" applyFont="1" applyBorder="1"/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" fontId="4" fillId="5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8" fillId="0" borderId="8" xfId="0" applyFont="1" applyBorder="1" applyAlignment="1">
      <alignment horizontal="center"/>
    </xf>
    <xf numFmtId="4" fontId="18" fillId="0" borderId="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9" fillId="3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/>
    <xf numFmtId="4" fontId="5" fillId="0" borderId="4" xfId="0" applyNumberFormat="1" applyFont="1" applyBorder="1"/>
    <xf numFmtId="0" fontId="5" fillId="0" borderId="8" xfId="0" applyFont="1" applyBorder="1"/>
    <xf numFmtId="0" fontId="5" fillId="3" borderId="1" xfId="0" applyFont="1" applyFill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179" fontId="13" fillId="5" borderId="3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3" fillId="5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36"/>
  <sheetViews>
    <sheetView tabSelected="1" workbookViewId="0">
      <pane ySplit="6" topLeftCell="A7" activePane="bottomLeft" state="frozen"/>
      <selection/>
      <selection pane="bottomLeft" activeCell="B29" sqref="B29"/>
    </sheetView>
  </sheetViews>
  <sheetFormatPr defaultColWidth="9" defaultRowHeight="15"/>
  <cols>
    <col min="1" max="1" width="31.4285714285714" customWidth="1"/>
    <col min="2" max="2" width="16.5714285714286" style="3" customWidth="1"/>
    <col min="3" max="3" width="19.1428571428571" style="3" customWidth="1"/>
    <col min="4" max="4" width="19.2857142857143" style="3" customWidth="1"/>
    <col min="5" max="5" width="16.2857142857143" hidden="1" customWidth="1"/>
    <col min="6" max="6" width="12.2857142857143" hidden="1" customWidth="1"/>
    <col min="7" max="7" width="29.1428571428571" hidden="1" customWidth="1"/>
    <col min="8" max="8" width="13.2857142857143" hidden="1" customWidth="1"/>
    <col min="9" max="9" width="18.7142857142857" hidden="1" customWidth="1"/>
    <col min="10" max="10" width="22.7142857142857" hidden="1" customWidth="1"/>
    <col min="11" max="11" width="15.2857142857143" hidden="1" customWidth="1"/>
    <col min="12" max="12" width="14.2857142857143" hidden="1" customWidth="1"/>
    <col min="13" max="13" width="29.1428571428571" customWidth="1"/>
  </cols>
  <sheetData>
    <row r="1" customHeight="1" spans="2:6">
      <c r="B1" s="4"/>
      <c r="C1" s="4"/>
      <c r="D1" s="4"/>
      <c r="E1" s="4"/>
      <c r="F1" s="4"/>
    </row>
    <row r="2" ht="19.5" customHeight="1" spans="2:13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5" spans="1:13">
      <c r="A5" s="103"/>
      <c r="B5" s="104" t="s">
        <v>2</v>
      </c>
      <c r="C5" s="105" t="s">
        <v>3</v>
      </c>
      <c r="D5" s="104" t="s">
        <v>4</v>
      </c>
      <c r="E5" s="106"/>
      <c r="F5" s="106"/>
      <c r="G5" s="106"/>
      <c r="H5" s="106"/>
      <c r="I5" s="106"/>
      <c r="J5" s="106"/>
      <c r="K5" s="106"/>
      <c r="L5" s="140"/>
      <c r="M5" s="141" t="s">
        <v>5</v>
      </c>
    </row>
    <row r="6" ht="23.25" customHeight="1" spans="1:13">
      <c r="A6" s="90"/>
      <c r="B6" s="107"/>
      <c r="C6" s="108"/>
      <c r="D6" s="107"/>
      <c r="E6" s="109" t="s">
        <v>6</v>
      </c>
      <c r="F6" s="109" t="s">
        <v>7</v>
      </c>
      <c r="G6" s="15" t="s">
        <v>8</v>
      </c>
      <c r="H6" s="110" t="s">
        <v>9</v>
      </c>
      <c r="I6" s="142" t="s">
        <v>10</v>
      </c>
      <c r="J6" s="143" t="s">
        <v>11</v>
      </c>
      <c r="K6" s="143" t="s">
        <v>12</v>
      </c>
      <c r="L6" s="144" t="s">
        <v>7</v>
      </c>
      <c r="M6" s="145"/>
    </row>
    <row r="7" ht="17.25" customHeight="1" spans="1:13">
      <c r="A7" s="24">
        <v>214</v>
      </c>
      <c r="B7" s="25">
        <f t="shared" ref="B7:D7" si="0">B8</f>
        <v>10000</v>
      </c>
      <c r="C7" s="25">
        <f t="shared" si="0"/>
        <v>0</v>
      </c>
      <c r="D7" s="26">
        <f t="shared" si="0"/>
        <v>10000</v>
      </c>
      <c r="E7" s="24"/>
      <c r="F7" s="24"/>
      <c r="G7" s="24"/>
      <c r="H7" s="24"/>
      <c r="I7" s="24"/>
      <c r="J7" s="24"/>
      <c r="K7" s="24"/>
      <c r="L7" s="24"/>
      <c r="M7" s="24"/>
    </row>
    <row r="8" ht="22.5" customHeight="1" spans="1:13">
      <c r="A8" s="19" t="s">
        <v>13</v>
      </c>
      <c r="B8" s="111">
        <v>10000</v>
      </c>
      <c r="C8" s="111"/>
      <c r="D8" s="112">
        <f>B8-C8</f>
        <v>10000</v>
      </c>
      <c r="E8" s="113"/>
      <c r="F8" s="113"/>
      <c r="G8" s="113"/>
      <c r="H8" s="113"/>
      <c r="I8" s="113"/>
      <c r="J8" s="113"/>
      <c r="K8" s="113"/>
      <c r="L8" s="113"/>
      <c r="M8" s="146"/>
    </row>
    <row r="9" ht="24" customHeight="1" spans="1:13">
      <c r="A9" s="114">
        <v>225</v>
      </c>
      <c r="B9" s="115">
        <f>SUM(B10:B14)</f>
        <v>145000</v>
      </c>
      <c r="C9" s="115">
        <f t="shared" ref="C9" si="1">SUM(C10:C13)</f>
        <v>0</v>
      </c>
      <c r="D9" s="116">
        <f>SUM(D10:L14)</f>
        <v>145000</v>
      </c>
      <c r="E9" s="117" t="e">
        <f>#REF!+#REF!+#REF!+#REF!+#REF!+#REF!+#REF!</f>
        <v>#REF!</v>
      </c>
      <c r="F9" s="118"/>
      <c r="G9" s="119"/>
      <c r="H9" s="120"/>
      <c r="I9" s="147"/>
      <c r="J9" s="148"/>
      <c r="K9" s="147"/>
      <c r="L9" s="149"/>
      <c r="M9" s="150"/>
    </row>
    <row r="10" ht="21" customHeight="1" spans="1:13">
      <c r="A10" s="19" t="s">
        <v>14</v>
      </c>
      <c r="B10" s="111">
        <v>84000</v>
      </c>
      <c r="C10" s="111"/>
      <c r="D10" s="112">
        <f>B10-C10</f>
        <v>84000</v>
      </c>
      <c r="E10" s="121"/>
      <c r="F10" s="122"/>
      <c r="G10" s="123"/>
      <c r="H10" s="123"/>
      <c r="I10" s="151"/>
      <c r="J10" s="152"/>
      <c r="K10" s="151"/>
      <c r="L10" s="153"/>
      <c r="M10" s="151"/>
    </row>
    <row r="11" ht="21" customHeight="1" spans="1:13">
      <c r="A11" s="19" t="s">
        <v>15</v>
      </c>
      <c r="B11" s="111">
        <v>15000</v>
      </c>
      <c r="C11" s="111"/>
      <c r="D11" s="112">
        <f t="shared" ref="D11:D14" si="2">B11-C11</f>
        <v>15000</v>
      </c>
      <c r="E11" s="121"/>
      <c r="F11" s="122"/>
      <c r="G11" s="123"/>
      <c r="H11" s="123"/>
      <c r="I11" s="151"/>
      <c r="J11" s="152"/>
      <c r="K11" s="151"/>
      <c r="L11" s="153"/>
      <c r="M11" s="151"/>
    </row>
    <row r="12" ht="21" customHeight="1" spans="1:13">
      <c r="A12" s="19" t="s">
        <v>16</v>
      </c>
      <c r="B12" s="111">
        <v>36000</v>
      </c>
      <c r="C12" s="111"/>
      <c r="D12" s="112">
        <f t="shared" si="2"/>
        <v>36000</v>
      </c>
      <c r="E12" s="121"/>
      <c r="F12" s="122"/>
      <c r="G12" s="123"/>
      <c r="H12" s="123"/>
      <c r="I12" s="151"/>
      <c r="J12" s="152"/>
      <c r="K12" s="151"/>
      <c r="L12" s="153"/>
      <c r="M12" s="151"/>
    </row>
    <row r="13" ht="21" customHeight="1" spans="1:13">
      <c r="A13" s="19" t="s">
        <v>17</v>
      </c>
      <c r="B13" s="111">
        <v>10000</v>
      </c>
      <c r="C13" s="111"/>
      <c r="D13" s="112">
        <f t="shared" si="2"/>
        <v>10000</v>
      </c>
      <c r="E13" s="121"/>
      <c r="F13" s="122"/>
      <c r="G13" s="123"/>
      <c r="H13" s="123"/>
      <c r="I13" s="151"/>
      <c r="J13" s="152"/>
      <c r="K13" s="151"/>
      <c r="L13" s="153"/>
      <c r="M13" s="146"/>
    </row>
    <row r="14" ht="21" hidden="1" customHeight="1" spans="1:13">
      <c r="A14" s="19"/>
      <c r="B14" s="111"/>
      <c r="C14" s="111"/>
      <c r="D14" s="112">
        <f t="shared" si="2"/>
        <v>0</v>
      </c>
      <c r="E14" s="121"/>
      <c r="F14" s="122"/>
      <c r="G14" s="123"/>
      <c r="H14" s="123"/>
      <c r="I14" s="151"/>
      <c r="J14" s="152"/>
      <c r="K14" s="151"/>
      <c r="L14" s="153"/>
      <c r="M14" s="146"/>
    </row>
    <row r="15" ht="23.25" customHeight="1" spans="1:13">
      <c r="A15" s="24">
        <v>226</v>
      </c>
      <c r="B15" s="124">
        <f>SUM(B16:B19)</f>
        <v>50780</v>
      </c>
      <c r="C15" s="124">
        <f>SUM(C16:C19)</f>
        <v>0</v>
      </c>
      <c r="D15" s="125">
        <f>SUM(D16:D19)</f>
        <v>50780</v>
      </c>
      <c r="E15" s="126" t="e">
        <f>#REF!+#REF!+E16+#REF!+#REF!+#REF!+#REF!</f>
        <v>#REF!</v>
      </c>
      <c r="F15" s="126"/>
      <c r="G15" s="127"/>
      <c r="H15" s="123"/>
      <c r="I15" s="151"/>
      <c r="J15" s="152"/>
      <c r="K15" s="151"/>
      <c r="L15" s="153"/>
      <c r="M15" s="154"/>
    </row>
    <row r="16" ht="27.75" customHeight="1" spans="1:13">
      <c r="A16" s="19" t="s">
        <v>18</v>
      </c>
      <c r="B16" s="111">
        <v>27000</v>
      </c>
      <c r="C16" s="111"/>
      <c r="D16" s="112">
        <f>B16-C16</f>
        <v>27000</v>
      </c>
      <c r="E16" s="128"/>
      <c r="F16" s="129"/>
      <c r="G16" s="123"/>
      <c r="H16" s="123"/>
      <c r="I16" s="151"/>
      <c r="J16" s="155"/>
      <c r="K16" s="151"/>
      <c r="L16" s="156">
        <v>-6000</v>
      </c>
      <c r="M16" s="157"/>
    </row>
    <row r="17" ht="20.25" hidden="1" customHeight="1" spans="1:13">
      <c r="A17" s="19" t="s">
        <v>19</v>
      </c>
      <c r="B17" s="111"/>
      <c r="C17" s="111"/>
      <c r="D17" s="112">
        <f t="shared" ref="D17:D19" si="3">B17-C17</f>
        <v>0</v>
      </c>
      <c r="E17" s="130"/>
      <c r="F17" s="129"/>
      <c r="G17" s="123"/>
      <c r="H17" s="123"/>
      <c r="I17" s="151"/>
      <c r="J17" s="155"/>
      <c r="K17" s="151"/>
      <c r="L17" s="156"/>
      <c r="M17" s="111"/>
    </row>
    <row r="18" ht="20.25" customHeight="1" spans="1:13">
      <c r="A18" s="19" t="s">
        <v>20</v>
      </c>
      <c r="B18" s="111">
        <v>20000</v>
      </c>
      <c r="C18" s="111"/>
      <c r="D18" s="112">
        <f t="shared" si="3"/>
        <v>20000</v>
      </c>
      <c r="E18" s="130"/>
      <c r="F18" s="129"/>
      <c r="G18" s="123"/>
      <c r="H18" s="123"/>
      <c r="I18" s="151"/>
      <c r="J18" s="155"/>
      <c r="K18" s="151"/>
      <c r="L18" s="156"/>
      <c r="M18" s="111"/>
    </row>
    <row r="19" ht="18.75" customHeight="1" spans="1:13">
      <c r="A19" s="48" t="s">
        <v>21</v>
      </c>
      <c r="B19" s="111">
        <v>3780</v>
      </c>
      <c r="C19" s="111"/>
      <c r="D19" s="112">
        <f t="shared" si="3"/>
        <v>3780</v>
      </c>
      <c r="E19" s="130"/>
      <c r="F19" s="129"/>
      <c r="G19" s="123"/>
      <c r="H19" s="123"/>
      <c r="I19" s="151"/>
      <c r="J19" s="155"/>
      <c r="K19" s="151"/>
      <c r="L19" s="156"/>
      <c r="M19" s="151"/>
    </row>
    <row r="20" ht="15.75" spans="1:13">
      <c r="A20" s="24">
        <v>340</v>
      </c>
      <c r="B20" s="124">
        <f>B21+B24</f>
        <v>99034</v>
      </c>
      <c r="C20" s="124">
        <f>SUM(C21:C24)</f>
        <v>0</v>
      </c>
      <c r="D20" s="125">
        <f>D21+D24</f>
        <v>99034</v>
      </c>
      <c r="E20" s="126"/>
      <c r="F20" s="122"/>
      <c r="G20" s="123"/>
      <c r="H20" s="123"/>
      <c r="I20" s="151"/>
      <c r="J20" s="152"/>
      <c r="K20" s="151"/>
      <c r="L20" s="153"/>
      <c r="M20" s="154"/>
    </row>
    <row r="21" ht="32.25" customHeight="1" spans="1:13">
      <c r="A21" s="48" t="s">
        <v>22</v>
      </c>
      <c r="B21" s="111">
        <v>32034</v>
      </c>
      <c r="C21" s="111"/>
      <c r="D21" s="112">
        <f>B21-C21</f>
        <v>32034</v>
      </c>
      <c r="E21" s="130"/>
      <c r="F21" s="130"/>
      <c r="G21" s="130"/>
      <c r="H21" s="130"/>
      <c r="I21" s="158"/>
      <c r="J21" s="159"/>
      <c r="K21" s="160"/>
      <c r="L21" s="161"/>
      <c r="M21" s="162"/>
    </row>
    <row r="22" ht="15.75" hidden="1" spans="1:4">
      <c r="A22" s="24">
        <v>310</v>
      </c>
      <c r="B22" s="124">
        <f t="shared" ref="B22:C22" si="4">SUM(B23:B26)</f>
        <v>67000</v>
      </c>
      <c r="C22" s="124">
        <f t="shared" si="4"/>
        <v>0</v>
      </c>
      <c r="D22" s="112">
        <f t="shared" ref="D22:D24" si="5">B22-C22</f>
        <v>67000</v>
      </c>
    </row>
    <row r="23" ht="15.75" hidden="1" spans="1:4">
      <c r="A23" s="131"/>
      <c r="B23" s="132"/>
      <c r="C23" s="132"/>
      <c r="D23" s="112">
        <f t="shared" si="5"/>
        <v>0</v>
      </c>
    </row>
    <row r="24" ht="15.75" spans="1:13">
      <c r="A24" s="19" t="s">
        <v>23</v>
      </c>
      <c r="B24" s="111">
        <v>67000</v>
      </c>
      <c r="C24" s="111"/>
      <c r="D24" s="112">
        <f t="shared" si="5"/>
        <v>67000</v>
      </c>
      <c r="E24" s="133"/>
      <c r="F24" s="133"/>
      <c r="G24" s="133"/>
      <c r="H24" s="133"/>
      <c r="I24" s="133"/>
      <c r="J24" s="133"/>
      <c r="K24" s="133"/>
      <c r="L24" s="133"/>
      <c r="M24" s="133"/>
    </row>
    <row r="25" ht="15.75" spans="1:13">
      <c r="A25" s="134"/>
      <c r="B25" s="135"/>
      <c r="C25" s="135"/>
      <c r="D25" s="135"/>
      <c r="E25" s="2"/>
      <c r="F25" s="2"/>
      <c r="G25" s="2"/>
      <c r="H25" s="2"/>
      <c r="I25" s="2"/>
      <c r="J25" s="2"/>
      <c r="K25" s="2"/>
      <c r="L25" s="2"/>
      <c r="M25" s="2"/>
    </row>
    <row r="27" ht="19.5" spans="3:3">
      <c r="C27" s="136" t="s">
        <v>24</v>
      </c>
    </row>
    <row r="28" ht="15.75" spans="1:13">
      <c r="A28" s="24">
        <v>340</v>
      </c>
      <c r="B28" s="124">
        <f t="shared" ref="B28" si="6">SUM(B29:B29)</f>
        <v>704429.63</v>
      </c>
      <c r="C28" s="124">
        <f t="shared" ref="C28" si="7">SUM(C29:C29)</f>
        <v>0</v>
      </c>
      <c r="D28" s="125">
        <f t="shared" ref="D28" si="8">SUM(D29:D29)</f>
        <v>704429.63</v>
      </c>
      <c r="E28" s="126"/>
      <c r="F28" s="122"/>
      <c r="G28" s="123"/>
      <c r="H28" s="123"/>
      <c r="I28" s="151"/>
      <c r="J28" s="152"/>
      <c r="K28" s="151"/>
      <c r="L28" s="153"/>
      <c r="M28" s="154"/>
    </row>
    <row r="29" ht="15.75" spans="1:13">
      <c r="A29" s="48" t="s">
        <v>25</v>
      </c>
      <c r="B29" s="111">
        <v>704429.63</v>
      </c>
      <c r="C29" s="111"/>
      <c r="D29" s="112">
        <f t="shared" ref="D29" si="9">B29-C29</f>
        <v>704429.63</v>
      </c>
      <c r="E29" s="130"/>
      <c r="F29" s="130"/>
      <c r="G29" s="130"/>
      <c r="H29" s="130"/>
      <c r="I29" s="158"/>
      <c r="J29" s="159"/>
      <c r="K29" s="160"/>
      <c r="L29" s="161"/>
      <c r="M29" s="162"/>
    </row>
    <row r="32" spans="1:1">
      <c r="A32" s="72" t="s">
        <v>26</v>
      </c>
    </row>
    <row r="33" spans="1:2">
      <c r="A33" s="137" t="s">
        <v>27</v>
      </c>
      <c r="B33" s="138">
        <v>0</v>
      </c>
    </row>
    <row r="34" spans="1:2">
      <c r="A34" s="133" t="s">
        <v>28</v>
      </c>
      <c r="B34" s="139"/>
    </row>
    <row r="35" spans="1:2">
      <c r="A35" s="133" t="s">
        <v>29</v>
      </c>
      <c r="B35" s="139"/>
    </row>
    <row r="36" spans="1:2">
      <c r="A36" s="133" t="s">
        <v>30</v>
      </c>
      <c r="B36" s="139">
        <f>B33+B34-B35</f>
        <v>0</v>
      </c>
    </row>
  </sheetData>
  <mergeCells count="6">
    <mergeCell ref="B2:M2"/>
    <mergeCell ref="B3:M3"/>
    <mergeCell ref="B5:B6"/>
    <mergeCell ref="C5:C6"/>
    <mergeCell ref="D5:D6"/>
    <mergeCell ref="M5:M6"/>
  </mergeCells>
  <pageMargins left="0.708333333333333" right="0.708333333333333" top="0.747916666666667" bottom="0.747916666666667" header="0.314583333333333" footer="0.314583333333333"/>
  <pageSetup paperSize="9" scale="47" orientation="portrait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M31"/>
  <sheetViews>
    <sheetView workbookViewId="0">
      <selection activeCell="Q37" sqref="Q37"/>
    </sheetView>
  </sheetViews>
  <sheetFormatPr defaultColWidth="8.85714285714286" defaultRowHeight="15"/>
  <cols>
    <col min="1" max="1" width="31.7142857142857" customWidth="1"/>
    <col min="2" max="2" width="14" hidden="1" customWidth="1"/>
    <col min="3" max="3" width="14.5714285714286" hidden="1" customWidth="1"/>
    <col min="4" max="4" width="12.5714285714286" hidden="1" customWidth="1"/>
    <col min="5" max="5" width="12.1428571428571" hidden="1" customWidth="1"/>
    <col min="6" max="6" width="12.5714285714286" hidden="1" customWidth="1"/>
    <col min="7" max="7" width="12.4285714285714" hidden="1" customWidth="1"/>
    <col min="8" max="8" width="12.5714285714286" hidden="1" customWidth="1"/>
    <col min="9" max="9" width="12.2857142857143" hidden="1" customWidth="1"/>
    <col min="10" max="10" width="12.1428571428571" hidden="1" customWidth="1"/>
    <col min="11" max="12" width="12.8571428571429" hidden="1" customWidth="1"/>
    <col min="13" max="13" width="12.7142857142857" hidden="1" customWidth="1"/>
    <col min="14" max="14" width="35.2857142857143" style="3" hidden="1" customWidth="1"/>
    <col min="15" max="15" width="17.8571428571429" style="3" customWidth="1"/>
    <col min="16" max="16" width="18.7142857142857" style="3" customWidth="1"/>
    <col min="17" max="17" width="21.7142857142857" style="3" customWidth="1"/>
    <col min="18" max="18" width="16.2857142857143" hidden="1" customWidth="1"/>
    <col min="19" max="19" width="12.2857142857143" hidden="1" customWidth="1"/>
    <col min="20" max="20" width="29.1428571428571" customWidth="1"/>
  </cols>
  <sheetData>
    <row r="1" ht="16.5" customHeight="1" spans="3:19">
      <c r="C1" s="57"/>
      <c r="D1" s="57"/>
      <c r="E1" s="57"/>
      <c r="F1" s="57"/>
      <c r="G1" s="57"/>
      <c r="H1" s="57"/>
      <c r="N1" s="4"/>
      <c r="O1" s="4"/>
      <c r="P1" s="4"/>
      <c r="Q1" s="4"/>
      <c r="R1" s="4"/>
      <c r="S1" s="4"/>
    </row>
    <row r="2" ht="19.5" spans="4:20">
      <c r="D2" s="58" t="s">
        <v>31</v>
      </c>
      <c r="E2" s="59"/>
      <c r="F2" s="59"/>
      <c r="G2" s="60"/>
      <c r="H2" s="61"/>
      <c r="I2" s="61"/>
      <c r="N2" s="4"/>
      <c r="O2" s="5" t="s">
        <v>32</v>
      </c>
      <c r="P2" s="5"/>
      <c r="Q2" s="5"/>
      <c r="R2" s="5"/>
      <c r="S2" s="5"/>
      <c r="T2" s="5"/>
    </row>
    <row r="3" ht="15.75" spans="2:20">
      <c r="B3" s="62"/>
      <c r="C3" s="63"/>
      <c r="E3" s="64"/>
      <c r="F3" s="64"/>
      <c r="G3" s="64"/>
      <c r="H3" s="64"/>
      <c r="I3" s="64"/>
      <c r="N3" s="73" t="s">
        <v>33</v>
      </c>
      <c r="O3" s="73"/>
      <c r="P3" s="73"/>
      <c r="Q3" s="73"/>
      <c r="R3" s="73"/>
      <c r="S3" s="73"/>
      <c r="T3" s="73"/>
    </row>
    <row r="5" spans="1:2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4" t="s">
        <v>2</v>
      </c>
      <c r="P5" s="74" t="s">
        <v>34</v>
      </c>
      <c r="Q5" s="81" t="s">
        <v>4</v>
      </c>
      <c r="R5" s="7"/>
      <c r="S5" s="7"/>
      <c r="T5" s="82" t="s">
        <v>5</v>
      </c>
    </row>
    <row r="6" s="54" customFormat="1" spans="1:117">
      <c r="A6" s="65"/>
      <c r="B6" s="65" t="s">
        <v>35</v>
      </c>
      <c r="C6" s="65" t="s">
        <v>36</v>
      </c>
      <c r="D6" s="65" t="s">
        <v>37</v>
      </c>
      <c r="E6" s="65" t="s">
        <v>38</v>
      </c>
      <c r="F6" s="65" t="s">
        <v>39</v>
      </c>
      <c r="G6" s="65" t="s">
        <v>40</v>
      </c>
      <c r="H6" s="65" t="s">
        <v>41</v>
      </c>
      <c r="I6" s="65" t="s">
        <v>42</v>
      </c>
      <c r="J6" s="65" t="s">
        <v>43</v>
      </c>
      <c r="K6" s="65" t="s">
        <v>44</v>
      </c>
      <c r="L6" s="65" t="s">
        <v>45</v>
      </c>
      <c r="M6" s="65" t="s">
        <v>46</v>
      </c>
      <c r="N6" s="65" t="s">
        <v>47</v>
      </c>
      <c r="O6" s="75"/>
      <c r="P6" s="75"/>
      <c r="Q6" s="83"/>
      <c r="R6" s="65" t="s">
        <v>6</v>
      </c>
      <c r="S6" s="65" t="s">
        <v>7</v>
      </c>
      <c r="T6" s="84"/>
      <c r="U6" s="85"/>
      <c r="V6" s="86"/>
      <c r="W6" s="86"/>
      <c r="X6" s="86"/>
      <c r="Y6" s="86"/>
      <c r="Z6" s="86"/>
      <c r="AA6" s="86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</row>
    <row r="7" s="54" customFormat="1" ht="15.75" hidden="1" spans="1:117">
      <c r="A7" s="65">
        <v>266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76">
        <f>O8+O9</f>
        <v>0</v>
      </c>
      <c r="P7" s="76">
        <f>P8+P9</f>
        <v>0</v>
      </c>
      <c r="Q7" s="83">
        <f>Q8+Q9</f>
        <v>0</v>
      </c>
      <c r="R7" s="65"/>
      <c r="S7" s="65"/>
      <c r="T7" s="84"/>
      <c r="U7" s="85"/>
      <c r="V7" s="86"/>
      <c r="W7" s="86"/>
      <c r="X7" s="86"/>
      <c r="Y7" s="86"/>
      <c r="Z7" s="86"/>
      <c r="AA7" s="86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</row>
    <row r="8" s="54" customFormat="1" ht="15.75" hidden="1" spans="1:117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77"/>
      <c r="P8" s="77"/>
      <c r="Q8" s="87">
        <f>O8-P8</f>
        <v>0</v>
      </c>
      <c r="R8" s="65"/>
      <c r="S8" s="65"/>
      <c r="T8" s="88"/>
      <c r="U8" s="85"/>
      <c r="V8" s="86"/>
      <c r="W8" s="86"/>
      <c r="X8" s="86"/>
      <c r="Y8" s="86"/>
      <c r="Z8" s="86"/>
      <c r="AA8" s="86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</row>
    <row r="9" s="54" customFormat="1" ht="15.75" hidden="1" spans="1:117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77"/>
      <c r="P9" s="77"/>
      <c r="Q9" s="87"/>
      <c r="R9" s="65"/>
      <c r="S9" s="65"/>
      <c r="T9" s="88"/>
      <c r="U9" s="85"/>
      <c r="V9" s="86"/>
      <c r="W9" s="86"/>
      <c r="X9" s="86"/>
      <c r="Y9" s="86"/>
      <c r="Z9" s="86"/>
      <c r="AA9" s="86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</row>
    <row r="10" s="2" customFormat="1" ht="15.75" spans="1:21">
      <c r="A10" s="24">
        <v>214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78"/>
      <c r="O10" s="78">
        <f>O11</f>
        <v>0</v>
      </c>
      <c r="P10" s="78">
        <f t="shared" ref="P10:Q10" si="0">P11</f>
        <v>0</v>
      </c>
      <c r="Q10" s="89">
        <f t="shared" si="0"/>
        <v>0</v>
      </c>
      <c r="R10" s="90"/>
      <c r="S10" s="91"/>
      <c r="T10" s="91"/>
      <c r="U10" s="92"/>
    </row>
    <row r="11" s="2" customFormat="1" ht="15.75" spans="1:21">
      <c r="A11" s="19" t="s">
        <v>13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9"/>
      <c r="O11" s="79"/>
      <c r="P11" s="79"/>
      <c r="Q11" s="93">
        <f>O11-P11</f>
        <v>0</v>
      </c>
      <c r="R11" s="33"/>
      <c r="S11" s="34"/>
      <c r="T11" s="34"/>
      <c r="U11" s="92"/>
    </row>
    <row r="12" s="2" customFormat="1" ht="15.75" spans="1:21">
      <c r="A12" s="24">
        <v>221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78">
        <f t="shared" ref="N12" si="1">N16</f>
        <v>0</v>
      </c>
      <c r="O12" s="78">
        <f>O13</f>
        <v>58800</v>
      </c>
      <c r="P12" s="78">
        <f>P13</f>
        <v>0</v>
      </c>
      <c r="Q12" s="89">
        <f>O12-P12</f>
        <v>58800</v>
      </c>
      <c r="R12" s="90"/>
      <c r="S12" s="91"/>
      <c r="T12" s="91"/>
      <c r="U12" s="92"/>
    </row>
    <row r="13" s="2" customFormat="1" ht="15.75" spans="1:21">
      <c r="A13" s="19" t="s">
        <v>48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31"/>
      <c r="O13" s="31">
        <v>58800</v>
      </c>
      <c r="P13" s="31"/>
      <c r="Q13" s="32">
        <f>O13-P13</f>
        <v>58800</v>
      </c>
      <c r="R13" s="33"/>
      <c r="S13" s="34"/>
      <c r="T13" s="50"/>
      <c r="U13" s="92"/>
    </row>
    <row r="14" s="2" customFormat="1" ht="15.75" spans="1:21">
      <c r="A14" s="69">
        <v>225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31"/>
      <c r="O14" s="80">
        <f>O15</f>
        <v>3000</v>
      </c>
      <c r="P14" s="80">
        <f t="shared" ref="P14:Q14" si="2">P15</f>
        <v>0</v>
      </c>
      <c r="Q14" s="94">
        <f t="shared" si="2"/>
        <v>3000</v>
      </c>
      <c r="R14" s="39"/>
      <c r="S14" s="40"/>
      <c r="T14" s="29"/>
      <c r="U14" s="92"/>
    </row>
    <row r="15" s="2" customFormat="1" ht="15.75" spans="1:21">
      <c r="A15" s="51" t="s">
        <v>49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31"/>
      <c r="O15" s="31">
        <v>3000</v>
      </c>
      <c r="P15" s="31"/>
      <c r="Q15" s="32">
        <f>O15-P15</f>
        <v>3000</v>
      </c>
      <c r="R15" s="41"/>
      <c r="S15" s="42"/>
      <c r="T15" s="50"/>
      <c r="U15" s="92"/>
    </row>
    <row r="16" ht="18" customHeight="1" spans="1:117">
      <c r="A16" s="24">
        <v>226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8">
        <f t="shared" ref="N16:Q16" si="3">SUM(N17:N18)</f>
        <v>0</v>
      </c>
      <c r="O16" s="78">
        <f t="shared" si="3"/>
        <v>42241.57</v>
      </c>
      <c r="P16" s="78">
        <f t="shared" si="3"/>
        <v>0</v>
      </c>
      <c r="Q16" s="89">
        <f t="shared" si="3"/>
        <v>42241.57</v>
      </c>
      <c r="R16" s="43"/>
      <c r="S16" s="43"/>
      <c r="T16" s="29"/>
      <c r="U16" s="95"/>
      <c r="V16" s="56"/>
      <c r="W16" s="56"/>
      <c r="X16" s="56"/>
      <c r="Y16" s="56"/>
      <c r="Z16" s="56"/>
      <c r="AA16" s="5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</row>
    <row r="17" ht="27" customHeight="1" spans="1:117">
      <c r="A17" s="51" t="s">
        <v>18</v>
      </c>
      <c r="B17" s="31"/>
      <c r="C17" s="31">
        <f>1600-1600</f>
        <v>0</v>
      </c>
      <c r="D17" s="31"/>
      <c r="E17" s="31"/>
      <c r="F17" s="31">
        <v>1600</v>
      </c>
      <c r="G17" s="31"/>
      <c r="H17" s="31">
        <v>1600</v>
      </c>
      <c r="I17" s="31"/>
      <c r="J17" s="31">
        <v>1600</v>
      </c>
      <c r="K17" s="31">
        <v>2000</v>
      </c>
      <c r="L17" s="31"/>
      <c r="M17" s="31">
        <v>4000</v>
      </c>
      <c r="N17" s="31"/>
      <c r="O17" s="31">
        <v>28000</v>
      </c>
      <c r="P17" s="31"/>
      <c r="Q17" s="96">
        <f>O17-P17</f>
        <v>28000</v>
      </c>
      <c r="R17" s="28"/>
      <c r="S17" s="28"/>
      <c r="T17" s="97"/>
      <c r="U17" s="95"/>
      <c r="V17" s="56"/>
      <c r="W17" s="56"/>
      <c r="X17" s="56"/>
      <c r="Y17" s="56"/>
      <c r="Z17" s="56"/>
      <c r="AA17" s="56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ht="30" customHeight="1" spans="1:117">
      <c r="A18" s="66" t="s">
        <v>50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>
        <v>14241.57</v>
      </c>
      <c r="P18" s="31"/>
      <c r="Q18" s="96">
        <f>O18-P18</f>
        <v>14241.57</v>
      </c>
      <c r="R18" s="28"/>
      <c r="S18" s="28"/>
      <c r="T18" s="97"/>
      <c r="U18" s="95"/>
      <c r="V18" s="56"/>
      <c r="W18" s="56"/>
      <c r="X18" s="56"/>
      <c r="Y18" s="56"/>
      <c r="Z18" s="56"/>
      <c r="AA18" s="56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</row>
    <row r="19" s="55" customFormat="1" ht="18" customHeight="1" spans="1:117">
      <c r="A19" s="24">
        <v>340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8">
        <f t="shared" ref="N19" si="4">SUM(N20)</f>
        <v>0</v>
      </c>
      <c r="O19" s="78">
        <f>SUM(O20:O24)</f>
        <v>5000</v>
      </c>
      <c r="P19" s="78">
        <f t="shared" ref="P19:Q19" si="5">SUM(P20:P24)</f>
        <v>0</v>
      </c>
      <c r="Q19" s="89">
        <f t="shared" si="5"/>
        <v>5000</v>
      </c>
      <c r="R19" s="28"/>
      <c r="S19" s="28"/>
      <c r="T19" s="29"/>
      <c r="U19" s="95"/>
      <c r="V19" s="56"/>
      <c r="W19" s="56"/>
      <c r="X19" s="56"/>
      <c r="Y19" s="56"/>
      <c r="Z19" s="56"/>
      <c r="AA19" s="56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</row>
    <row r="20" s="56" customFormat="1" ht="25.5" customHeight="1" spans="1:117">
      <c r="A20" s="51" t="s">
        <v>51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31"/>
      <c r="O20" s="31">
        <v>5000</v>
      </c>
      <c r="P20" s="31"/>
      <c r="Q20" s="32">
        <f>O20-P20</f>
        <v>5000</v>
      </c>
      <c r="R20" s="98"/>
      <c r="S20" s="98"/>
      <c r="T20" s="99"/>
      <c r="U20" s="95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</row>
    <row r="21" ht="33.75" hidden="1" customHeight="1" spans="1:117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31"/>
      <c r="O21" s="31"/>
      <c r="P21" s="31"/>
      <c r="Q21" s="32">
        <f t="shared" ref="Q21:Q24" si="6">O21-P21</f>
        <v>0</v>
      </c>
      <c r="R21" s="98"/>
      <c r="S21" s="98"/>
      <c r="T21" s="99"/>
      <c r="U21" s="95"/>
      <c r="V21" s="56"/>
      <c r="W21" s="56"/>
      <c r="X21" s="56"/>
      <c r="Y21" s="56"/>
      <c r="Z21" s="56"/>
      <c r="AA21" s="56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</row>
    <row r="22" ht="26.25" hidden="1" customHeight="1" spans="1:28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31"/>
      <c r="O22" s="31"/>
      <c r="P22" s="31"/>
      <c r="Q22" s="32">
        <f t="shared" si="6"/>
        <v>0</v>
      </c>
      <c r="R22" s="98"/>
      <c r="S22" s="98"/>
      <c r="T22" s="99"/>
      <c r="U22" s="95"/>
      <c r="V22" s="56"/>
      <c r="W22" s="56"/>
      <c r="X22" s="56"/>
      <c r="Y22" s="56"/>
      <c r="Z22" s="56"/>
      <c r="AA22" s="56"/>
      <c r="AB22" s="56"/>
    </row>
    <row r="23" s="2" customFormat="1" hidden="1" spans="1:21">
      <c r="A23" s="51" t="s">
        <v>52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31"/>
      <c r="O23" s="31"/>
      <c r="P23" s="31"/>
      <c r="Q23" s="32">
        <f t="shared" si="6"/>
        <v>0</v>
      </c>
      <c r="R23" s="98"/>
      <c r="S23" s="98"/>
      <c r="T23" s="99"/>
      <c r="U23" s="92"/>
    </row>
    <row r="24" s="2" customFormat="1" hidden="1" spans="1:21">
      <c r="A24" s="51" t="s">
        <v>53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31"/>
      <c r="O24" s="31"/>
      <c r="P24" s="31"/>
      <c r="Q24" s="32">
        <f t="shared" si="6"/>
        <v>0</v>
      </c>
      <c r="R24" s="98"/>
      <c r="S24" s="98"/>
      <c r="T24" s="99"/>
      <c r="U24" s="92"/>
    </row>
    <row r="25" ht="30.6" hidden="1" customHeight="1" spans="1:20">
      <c r="A25" s="24">
        <v>340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8">
        <f t="shared" ref="N25" si="7">SUM(N26)</f>
        <v>0</v>
      </c>
      <c r="O25" s="78">
        <f>SUM(O26:O29)</f>
        <v>0</v>
      </c>
      <c r="P25" s="78">
        <f t="shared" ref="P25:Q25" si="8">SUM(P26:P29)</f>
        <v>0</v>
      </c>
      <c r="Q25" s="89">
        <f t="shared" si="8"/>
        <v>0</v>
      </c>
      <c r="R25" s="28"/>
      <c r="S25" s="28"/>
      <c r="T25" s="29"/>
    </row>
    <row r="26" ht="28.5" hidden="1" spans="1:20">
      <c r="A26" s="51" t="s">
        <v>54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1"/>
      <c r="O26" s="31"/>
      <c r="P26" s="31"/>
      <c r="Q26" s="32">
        <f>O26-P26</f>
        <v>0</v>
      </c>
      <c r="R26" s="98"/>
      <c r="S26" s="98"/>
      <c r="T26" s="99"/>
    </row>
    <row r="27" hidden="1" spans="1:20">
      <c r="A27" s="51" t="s">
        <v>55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31"/>
      <c r="O27" s="31"/>
      <c r="P27" s="31"/>
      <c r="Q27" s="32">
        <f t="shared" ref="Q27:Q28" si="9">O27-P27</f>
        <v>0</v>
      </c>
      <c r="R27" s="98"/>
      <c r="S27" s="98"/>
      <c r="T27" s="99"/>
    </row>
    <row r="28" hidden="1" spans="1:20">
      <c r="A28" s="51" t="s">
        <v>56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31"/>
      <c r="O28" s="31"/>
      <c r="P28" s="31"/>
      <c r="Q28" s="32">
        <f t="shared" si="9"/>
        <v>0</v>
      </c>
      <c r="R28" s="98"/>
      <c r="S28" s="98"/>
      <c r="T28" s="99"/>
    </row>
    <row r="29" hidden="1" spans="1:20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31"/>
      <c r="O29" s="31"/>
      <c r="P29" s="31"/>
      <c r="Q29" s="32">
        <f t="shared" ref="Q29" si="10">O29-P29</f>
        <v>0</v>
      </c>
      <c r="R29" s="98"/>
      <c r="S29" s="98"/>
      <c r="T29" s="99"/>
    </row>
    <row r="30" spans="17:17">
      <c r="Q30" s="100"/>
    </row>
    <row r="31" spans="1:20">
      <c r="A31" s="72" t="s">
        <v>57</v>
      </c>
      <c r="O31" s="31"/>
      <c r="P31" s="31"/>
      <c r="Q31" s="32">
        <f t="shared" ref="Q31" si="11">O31-P31</f>
        <v>0</v>
      </c>
      <c r="R31" s="98"/>
      <c r="S31" s="98"/>
      <c r="T31" s="99"/>
    </row>
  </sheetData>
  <mergeCells count="10">
    <mergeCell ref="D2:G2"/>
    <mergeCell ref="H2:I2"/>
    <mergeCell ref="O2:T2"/>
    <mergeCell ref="B3:C3"/>
    <mergeCell ref="E3:I3"/>
    <mergeCell ref="N3:T3"/>
    <mergeCell ref="O5:O6"/>
    <mergeCell ref="P5:P6"/>
    <mergeCell ref="Q5:Q6"/>
    <mergeCell ref="T5:T6"/>
  </mergeCells>
  <pageMargins left="0.699305555555556" right="0.699305555555556" top="0.75" bottom="0.75" header="0.3" footer="0.3"/>
  <pageSetup paperSize="9" scale="5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workbookViewId="0">
      <selection activeCell="C43" sqref="C43"/>
    </sheetView>
  </sheetViews>
  <sheetFormatPr defaultColWidth="8.85714285714286" defaultRowHeight="15"/>
  <cols>
    <col min="1" max="1" width="33.2857142857143" customWidth="1"/>
    <col min="2" max="2" width="17.5714285714286" style="3" customWidth="1"/>
    <col min="3" max="3" width="20.5714285714286" style="3" customWidth="1"/>
    <col min="4" max="4" width="25" style="3" customWidth="1"/>
    <col min="5" max="5" width="16.2857142857143" hidden="1" customWidth="1"/>
    <col min="6" max="6" width="12.2857142857143" hidden="1" customWidth="1"/>
    <col min="7" max="7" width="29.1428571428571" customWidth="1"/>
  </cols>
  <sheetData>
    <row r="1" customHeight="1" spans="2:6">
      <c r="B1" s="4"/>
      <c r="C1" s="4"/>
      <c r="D1" s="4"/>
      <c r="E1" s="4"/>
      <c r="F1" s="4"/>
    </row>
    <row r="2" ht="19.5" customHeight="1" spans="2:7">
      <c r="B2" s="5" t="s">
        <v>32</v>
      </c>
      <c r="C2" s="5"/>
      <c r="D2" s="5"/>
      <c r="E2" s="5"/>
      <c r="F2" s="5"/>
      <c r="G2" s="5"/>
    </row>
    <row r="3" ht="15.75" customHeight="1" spans="2:7">
      <c r="B3" s="6" t="s">
        <v>58</v>
      </c>
      <c r="C3" s="6"/>
      <c r="D3" s="6"/>
      <c r="E3" s="6"/>
      <c r="F3" s="6"/>
      <c r="G3" s="6"/>
    </row>
    <row r="5" ht="15.75" spans="1:7">
      <c r="A5" s="7"/>
      <c r="B5" s="8" t="s">
        <v>2</v>
      </c>
      <c r="C5" s="9" t="s">
        <v>34</v>
      </c>
      <c r="D5" s="9" t="s">
        <v>4</v>
      </c>
      <c r="E5" s="10"/>
      <c r="F5" s="11"/>
      <c r="G5" s="9" t="s">
        <v>5</v>
      </c>
    </row>
    <row r="6" s="1" customFormat="1" ht="18.75" spans="1:32">
      <c r="A6" s="12"/>
      <c r="B6" s="13"/>
      <c r="C6" s="14"/>
      <c r="D6" s="14"/>
      <c r="E6" s="15" t="s">
        <v>6</v>
      </c>
      <c r="F6" s="16" t="s">
        <v>7</v>
      </c>
      <c r="G6" s="1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="1" customFormat="1" ht="18.75" hidden="1" spans="1:32">
      <c r="A7" s="12">
        <v>212</v>
      </c>
      <c r="B7" s="18">
        <f>SUM(B8:B9)</f>
        <v>0</v>
      </c>
      <c r="C7" s="18">
        <f t="shared" ref="C7:D7" si="0">SUM(C8:C9)</f>
        <v>0</v>
      </c>
      <c r="D7" s="18">
        <f t="shared" si="0"/>
        <v>0</v>
      </c>
      <c r="E7" s="16"/>
      <c r="F7" s="16"/>
      <c r="G7" s="14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="1" customFormat="1" ht="18.75" hidden="1" spans="1:32">
      <c r="A8" s="19" t="s">
        <v>59</v>
      </c>
      <c r="B8" s="20">
        <f>12000-12000</f>
        <v>0</v>
      </c>
      <c r="C8" s="21"/>
      <c r="D8" s="22">
        <f>B8-C8</f>
        <v>0</v>
      </c>
      <c r="E8" s="16"/>
      <c r="F8" s="16"/>
      <c r="G8" s="2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="1" customFormat="1" ht="18.75" hidden="1" spans="1:32">
      <c r="A9" s="19" t="s">
        <v>60</v>
      </c>
      <c r="B9" s="20"/>
      <c r="C9" s="21"/>
      <c r="D9" s="22">
        <f>B9-C9</f>
        <v>0</v>
      </c>
      <c r="E9" s="16"/>
      <c r="F9" s="16"/>
      <c r="G9" s="2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7">
      <c r="A10" s="24">
        <v>214</v>
      </c>
      <c r="B10" s="25">
        <f t="shared" ref="B10:D10" si="1">B11</f>
        <v>59576.47</v>
      </c>
      <c r="C10" s="25">
        <f t="shared" si="1"/>
        <v>0</v>
      </c>
      <c r="D10" s="26">
        <f t="shared" si="1"/>
        <v>59576.47</v>
      </c>
      <c r="E10" s="27" t="e">
        <f>E17+#REF!+#REF!+#REF!+#REF!+#REF!+E23</f>
        <v>#REF!</v>
      </c>
      <c r="F10" s="28"/>
      <c r="G10" s="29"/>
    </row>
    <row r="11" s="2" customFormat="1" spans="1:7">
      <c r="A11" s="30" t="s">
        <v>13</v>
      </c>
      <c r="B11" s="31">
        <v>59576.47</v>
      </c>
      <c r="C11" s="31"/>
      <c r="D11" s="32">
        <f>B11-C11</f>
        <v>59576.47</v>
      </c>
      <c r="E11" s="33"/>
      <c r="F11" s="34"/>
      <c r="G11" s="35"/>
    </row>
    <row r="12" s="2" customFormat="1" hidden="1" spans="1:7">
      <c r="A12" s="36">
        <v>221</v>
      </c>
      <c r="B12" s="37">
        <f>B13</f>
        <v>0</v>
      </c>
      <c r="C12" s="37">
        <f t="shared" ref="C12:D12" si="2">C13</f>
        <v>0</v>
      </c>
      <c r="D12" s="38">
        <f t="shared" si="2"/>
        <v>0</v>
      </c>
      <c r="E12" s="39"/>
      <c r="F12" s="40"/>
      <c r="G12" s="29"/>
    </row>
    <row r="13" s="2" customFormat="1" hidden="1" spans="1:7">
      <c r="A13" s="30" t="s">
        <v>61</v>
      </c>
      <c r="B13" s="31"/>
      <c r="C13" s="31"/>
      <c r="D13" s="32"/>
      <c r="E13" s="41"/>
      <c r="F13" s="42"/>
      <c r="G13" s="35"/>
    </row>
    <row r="14" hidden="1" spans="1:7">
      <c r="A14" s="24">
        <v>225</v>
      </c>
      <c r="B14" s="25">
        <f t="shared" ref="B14:D14" si="3">B15</f>
        <v>0</v>
      </c>
      <c r="C14" s="25">
        <f t="shared" si="3"/>
        <v>0</v>
      </c>
      <c r="D14" s="26">
        <f t="shared" si="3"/>
        <v>0</v>
      </c>
      <c r="E14" s="43"/>
      <c r="F14" s="43"/>
      <c r="G14" s="29"/>
    </row>
    <row r="15" ht="32.25" hidden="1" customHeight="1" spans="1:7">
      <c r="A15" s="44" t="s">
        <v>62</v>
      </c>
      <c r="B15" s="45"/>
      <c r="C15" s="45"/>
      <c r="D15" s="46">
        <f>B15-C15</f>
        <v>0</v>
      </c>
      <c r="E15" s="28"/>
      <c r="F15" s="28"/>
      <c r="G15" s="35"/>
    </row>
    <row r="16" spans="1:7">
      <c r="A16" s="24">
        <v>226</v>
      </c>
      <c r="B16" s="25">
        <f t="shared" ref="B16:D16" si="4">SUM(B17:B18)</f>
        <v>19882.8</v>
      </c>
      <c r="C16" s="25">
        <f t="shared" si="4"/>
        <v>0</v>
      </c>
      <c r="D16" s="26">
        <f t="shared" si="4"/>
        <v>19882.8</v>
      </c>
      <c r="E16" s="43"/>
      <c r="F16" s="43"/>
      <c r="G16" s="29"/>
    </row>
    <row r="17" ht="20.25" customHeight="1" spans="1:7">
      <c r="A17" s="44" t="s">
        <v>18</v>
      </c>
      <c r="B17" s="45">
        <v>19882.8</v>
      </c>
      <c r="C17" s="45"/>
      <c r="D17" s="46">
        <f>B17-C17</f>
        <v>19882.8</v>
      </c>
      <c r="E17" s="28"/>
      <c r="F17" s="28"/>
      <c r="G17" s="47"/>
    </row>
    <row r="18" ht="18" hidden="1" customHeight="1" spans="1:7">
      <c r="A18" s="44" t="s">
        <v>50</v>
      </c>
      <c r="B18" s="45"/>
      <c r="C18" s="45"/>
      <c r="D18" s="46">
        <f>B18-C18</f>
        <v>0</v>
      </c>
      <c r="E18" s="28"/>
      <c r="F18" s="28"/>
      <c r="G18" s="35"/>
    </row>
    <row r="19" hidden="1" spans="1:7">
      <c r="A19" s="24">
        <v>310</v>
      </c>
      <c r="B19" s="25">
        <f>SUM(B20:B22)</f>
        <v>0</v>
      </c>
      <c r="C19" s="25">
        <f t="shared" ref="C19:D19" si="5">SUM(C20:C22)</f>
        <v>0</v>
      </c>
      <c r="D19" s="26">
        <f t="shared" si="5"/>
        <v>0</v>
      </c>
      <c r="E19" s="28"/>
      <c r="F19" s="43"/>
      <c r="G19" s="29"/>
    </row>
    <row r="20" hidden="1" spans="1:7">
      <c r="A20" s="48"/>
      <c r="B20" s="31"/>
      <c r="C20" s="31"/>
      <c r="D20" s="32">
        <f>B20-C20</f>
        <v>0</v>
      </c>
      <c r="E20" s="49"/>
      <c r="F20" s="49"/>
      <c r="G20" s="50"/>
    </row>
    <row r="21" hidden="1" spans="1:7">
      <c r="A21" s="19"/>
      <c r="B21" s="31"/>
      <c r="C21" s="31"/>
      <c r="D21" s="32">
        <f>B21-C21</f>
        <v>0</v>
      </c>
      <c r="E21" s="49"/>
      <c r="F21" s="49"/>
      <c r="G21" s="50"/>
    </row>
    <row r="22" hidden="1" spans="1:7">
      <c r="A22" s="30"/>
      <c r="B22" s="31"/>
      <c r="C22" s="31"/>
      <c r="D22" s="32">
        <f>B22-C22</f>
        <v>0</v>
      </c>
      <c r="E22" s="35"/>
      <c r="F22" s="35"/>
      <c r="G22" s="35"/>
    </row>
    <row r="23" hidden="1" spans="1:7">
      <c r="A23" s="24">
        <v>340</v>
      </c>
      <c r="B23" s="25">
        <f>SUM(B24:B26)</f>
        <v>0</v>
      </c>
      <c r="C23" s="25">
        <f t="shared" ref="C23:D23" si="6">SUM(C24:C26)</f>
        <v>0</v>
      </c>
      <c r="D23" s="26">
        <f t="shared" si="6"/>
        <v>0</v>
      </c>
      <c r="E23" s="28"/>
      <c r="F23" s="43"/>
      <c r="G23" s="29"/>
    </row>
    <row r="24" ht="18.75" hidden="1" customHeight="1" spans="1:7">
      <c r="A24" s="51" t="s">
        <v>63</v>
      </c>
      <c r="B24" s="52"/>
      <c r="C24" s="52"/>
      <c r="D24" s="53">
        <f>B24-C24</f>
        <v>0</v>
      </c>
      <c r="E24" s="52"/>
      <c r="F24" s="52"/>
      <c r="G24" s="52"/>
    </row>
    <row r="25" ht="17.25" hidden="1" customHeight="1" spans="1:7">
      <c r="A25" s="51" t="s">
        <v>55</v>
      </c>
      <c r="B25" s="52"/>
      <c r="C25" s="52"/>
      <c r="D25" s="52">
        <f t="shared" ref="D25:D26" si="7">B25-C25</f>
        <v>0</v>
      </c>
      <c r="E25" s="52"/>
      <c r="F25" s="52"/>
      <c r="G25" s="52"/>
    </row>
    <row r="26" ht="19.5" hidden="1" customHeight="1" spans="1:7">
      <c r="A26" s="51" t="s">
        <v>64</v>
      </c>
      <c r="B26" s="52"/>
      <c r="C26" s="52"/>
      <c r="D26" s="52">
        <f t="shared" si="7"/>
        <v>0</v>
      </c>
      <c r="E26" s="52"/>
      <c r="F26" s="52"/>
      <c r="G26" s="52"/>
    </row>
    <row r="27" ht="30.6" hidden="1" customHeight="1" spans="1:7">
      <c r="A27" s="24">
        <v>310</v>
      </c>
      <c r="B27" s="25">
        <f>SUM(B28:B30)</f>
        <v>0</v>
      </c>
      <c r="C27" s="25">
        <f t="shared" ref="C27:D27" si="8">SUM(C28:C30)</f>
        <v>0</v>
      </c>
      <c r="D27" s="26">
        <f t="shared" si="8"/>
        <v>0</v>
      </c>
      <c r="E27" s="28"/>
      <c r="F27" s="43"/>
      <c r="G27" s="29"/>
    </row>
    <row r="28" ht="22.5" hidden="1" customHeight="1" spans="1:7">
      <c r="A28" s="51" t="s">
        <v>65</v>
      </c>
      <c r="B28" s="52"/>
      <c r="C28" s="52"/>
      <c r="D28" s="53">
        <f>B28-C28</f>
        <v>0</v>
      </c>
      <c r="E28" s="52"/>
      <c r="F28" s="52"/>
      <c r="G28" s="52"/>
    </row>
  </sheetData>
  <mergeCells count="6">
    <mergeCell ref="B2:G2"/>
    <mergeCell ref="B3:G3"/>
    <mergeCell ref="B5:B6"/>
    <mergeCell ref="C5:C6"/>
    <mergeCell ref="D5:D6"/>
    <mergeCell ref="G5:G6"/>
  </mergeCells>
  <pageMargins left="0.118055555555556" right="0.118055555555556" top="0.156944444444444" bottom="0.747916666666667" header="0.314583333333333" footer="0.31458333333333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местный</vt:lpstr>
      <vt:lpstr>7588 суб пед.раб. сад</vt:lpstr>
      <vt:lpstr>7408 суб АУПи УВП сад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Kingsoft Corporation</cp:lastModifiedBy>
  <dcterms:created xsi:type="dcterms:W3CDTF">2015-01-04T08:30:00Z</dcterms:created>
  <cp:lastPrinted>2020-06-08T07:52:00Z</cp:lastPrinted>
  <dcterms:modified xsi:type="dcterms:W3CDTF">2024-01-30T05:07:12Z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1049-10.2.0.7635</vt:lpwstr>
  </property>
</Properties>
</file>